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ROZPOCTYLBC\2021\Zakázky\025 Ing.Radovan Novotný\02520003 TUL KTV\2021\KTV - TUL soupis prací dodávek a služeb v.1.13\0 Rekapitulace souhrnná\"/>
    </mc:Choice>
  </mc:AlternateContent>
  <xr:revisionPtr revIDLastSave="0" documentId="13_ncr:1_{24EE71A4-0175-4916-9066-7B85590E92E2}" xr6:coauthVersionLast="45" xr6:coauthVersionMax="45" xr10:uidLastSave="{00000000-0000-0000-0000-000000000000}"/>
  <bookViews>
    <workbookView xWindow="-120" yWindow="-120" windowWidth="25440" windowHeight="15390" xr2:uid="{00000000-000D-0000-FFFF-FFFF00000000}"/>
  </bookViews>
  <sheets>
    <sheet name="Stavba - souhrnná rekapitulace" sheetId="1" r:id="rId1"/>
    <sheet name="VzorPolozky" sheetId="10" state="hidden" r:id="rId2"/>
  </sheets>
  <externalReferences>
    <externalReference r:id="rId3"/>
  </externalReferences>
  <definedNames>
    <definedName name="CelkemDPHVypocet" localSheetId="0">'Stavba - souhrnná rekapitulace'!$H$40</definedName>
    <definedName name="CenaCelkem">'Stavba - souhrnná rekapitulace'!$G$22</definedName>
    <definedName name="CenaCelkemBezDPH">'Stavba - souhrnná rekapitulace'!$G$21</definedName>
    <definedName name="CenaCelkemVypocet" localSheetId="0">'Stavba - souhrnná rekapitulace'!$I$40</definedName>
    <definedName name="cisloobjektu">'Stavba - souhrnná rekapitulace'!$D$3</definedName>
    <definedName name="CisloRozpoctu">'[1]Krycí list'!$C$2</definedName>
    <definedName name="CisloStavby" localSheetId="0">'Stavba - souhrnná rekapitulace'!$D$2</definedName>
    <definedName name="cislostavby">'[1]Krycí list'!$A$7</definedName>
    <definedName name="CisloStavebnihoRozpoctu">'Stavba - souhrnná rekapitulace'!$D$4</definedName>
    <definedName name="dadresa">'Stavba - souhrnná rekapitulace'!$D$12:$G$12</definedName>
    <definedName name="DIČ" localSheetId="0">'Stavba - souhrnná rekapitulace'!$I$12</definedName>
    <definedName name="dmisto">'Stavba - souhrnná rekapitulace'!$E$13:$G$13</definedName>
    <definedName name="DPHSni">'Stavba - souhrnná rekapitulace'!$G$17</definedName>
    <definedName name="DPHZakl">'Stavba - souhrnná rekapitulace'!$G$19</definedName>
    <definedName name="dpsc" localSheetId="0">'Stavba - souhrnná rekapitulace'!$D$13</definedName>
    <definedName name="IČO" localSheetId="0">'Stavba - souhrnná rekapitulace'!$I$11</definedName>
    <definedName name="Mena">'Stavba - souhrnná rekapitulace'!$J$22</definedName>
    <definedName name="MistoStavby">'Stavba - souhrnná rekapitulace'!$D$4</definedName>
    <definedName name="nazevobjektu">'Stavba - souhrnná rekapitulace'!$E$3</definedName>
    <definedName name="NazevRozpoctu">'[1]Krycí list'!$D$2</definedName>
    <definedName name="NazevStavby" localSheetId="0">'Stavba - souhrnná rekapitulace'!$E$2</definedName>
    <definedName name="nazevstavby">'[1]Krycí list'!$C$7</definedName>
    <definedName name="NazevStavebnihoRozpoctu">'Stavba - souhrnná rekapitulace'!$E$4</definedName>
    <definedName name="oadresa">'Stavba - souhrnná rekapitulace'!$D$6</definedName>
    <definedName name="Objednatel" localSheetId="0">'Stavba - souhrnná rekapitulace'!$D$5</definedName>
    <definedName name="Objekt" localSheetId="0">'Stavba - souhrnná rekapitulace'!$B$31</definedName>
    <definedName name="_xlnm.Print_Area" localSheetId="0">'Stavba - souhrnná rekapitulace'!$A$1:$J$41</definedName>
    <definedName name="odic" localSheetId="0">'Stavba - souhrnná rekapitulace'!$I$6</definedName>
    <definedName name="oico" localSheetId="0">'Stavba - souhrnná rekapitulace'!$I$5</definedName>
    <definedName name="omisto" localSheetId="0">'Stavba - souhrnná rekapitulace'!$E$7</definedName>
    <definedName name="onazev" localSheetId="0">'Stavba - souhrnná rekapitulace'!$D$6</definedName>
    <definedName name="opsc" localSheetId="0">'Stavba - souhrnná rekapitulace'!$D$7</definedName>
    <definedName name="padresa">'Stavba - souhrnná rekapitulace'!$D$9</definedName>
    <definedName name="pdic">'Stavba - souhrnná rekapitulace'!$I$9</definedName>
    <definedName name="pico">'Stavba - souhrnná rekapitulace'!$I$8</definedName>
    <definedName name="pmisto">'Stavba - souhrnná rekapitulace'!$E$10</definedName>
    <definedName name="PocetMJ">#REF!</definedName>
    <definedName name="PoptavkaID">'Stavba - souhrnná rekapitulace'!$A$1</definedName>
    <definedName name="pPSC">'Stavba - souhrnná rekapitulace'!$D$10</definedName>
    <definedName name="Projektant">'Stavba - souhrnná rekapitulace'!$D$8</definedName>
    <definedName name="SazbaDPH1" localSheetId="0">'Stavba - souhrnná rekapitulace'!$E$16</definedName>
    <definedName name="SazbaDPH1">'[1]Krycí list'!$C$30</definedName>
    <definedName name="SazbaDPH2" localSheetId="0">'Stavba - souhrnná rekapitulace'!$E$18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'Stavba - souhrnná rekapitulace'!$D$14</definedName>
    <definedName name="Z_B7E7C763_C459_487D_8ABA_5CFDDFBD5A84_.wvu.Cols" localSheetId="0" hidden="1">'Stavba - souhrnná rekapitulace'!$A:$A</definedName>
    <definedName name="Z_B7E7C763_C459_487D_8ABA_5CFDDFBD5A84_.wvu.PrintArea" localSheetId="0" hidden="1">'Stavba - souhrnná rekapitulace'!$B$1:$J$29</definedName>
    <definedName name="ZakladDPHSni">'Stavba - souhrnná rekapitulace'!$G$16</definedName>
    <definedName name="ZakladDPHSniVypocet" localSheetId="0">'Stavba - souhrnná rekapitulace'!$F$40</definedName>
    <definedName name="ZakladDPHZakl">'Stavba - souhrnná rekapitulace'!$G$18</definedName>
    <definedName name="ZakladDPHZaklVypocet" localSheetId="0">'Stavba - souhrnná rekapitulace'!$G$40</definedName>
    <definedName name="ZaObjednatele">'Stavba - souhrnná rekapitulace'!$G$27</definedName>
    <definedName name="Zaokrouhleni">'Stavba - souhrnná rekapitulace'!$G$20</definedName>
    <definedName name="ZaZhotovitele">'Stavba - souhrnná rekapitulace'!$D$27</definedName>
    <definedName name="Zhotovitel">'Stavba - souhrnná rekapitulace'!$D$11:$G$11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39" i="1" l="1"/>
  <c r="I39" i="1" s="1"/>
  <c r="H38" i="1"/>
  <c r="I38" i="1" s="1"/>
  <c r="I37" i="1"/>
  <c r="H37" i="1"/>
  <c r="H36" i="1"/>
  <c r="I36" i="1" s="1"/>
  <c r="H35" i="1"/>
  <c r="I35" i="1" s="1"/>
  <c r="H34" i="1"/>
  <c r="I34" i="1" s="1"/>
  <c r="H33" i="1"/>
  <c r="G40" i="1"/>
  <c r="G18" i="1" s="1"/>
  <c r="H40" i="1" l="1"/>
  <c r="I33" i="1"/>
  <c r="I40" i="1" s="1"/>
  <c r="G32" i="1"/>
  <c r="F32" i="1"/>
  <c r="A18" i="1" l="1"/>
  <c r="A19" i="1" s="1"/>
  <c r="H32" i="1"/>
  <c r="G21" i="1"/>
  <c r="J21" i="1"/>
  <c r="J19" i="1"/>
  <c r="G31" i="1"/>
  <c r="F31" i="1"/>
  <c r="J16" i="1"/>
  <c r="J17" i="1"/>
  <c r="J18" i="1"/>
  <c r="J20" i="1"/>
  <c r="E17" i="1"/>
  <c r="E19" i="1"/>
  <c r="G19" i="1" l="1"/>
  <c r="I32" i="1"/>
  <c r="A16" i="1"/>
  <c r="J32" i="1" l="1"/>
  <c r="A17" i="1"/>
  <c r="G17" i="1"/>
  <c r="A20" i="1" s="1"/>
  <c r="A22" i="1" l="1"/>
  <c r="G22" i="1"/>
  <c r="G2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sharedStrings.xml><?xml version="1.0" encoding="utf-8"?>
<sst xmlns="http://schemas.openxmlformats.org/spreadsheetml/2006/main" count="70" uniqueCount="60">
  <si>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</si>
  <si>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</si>
  <si>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</si>
  <si>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</si>
  <si>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</si>
  <si>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</si>
  <si>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</si>
  <si>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</si>
  <si>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</si>
  <si>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</si>
  <si>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</si>
  <si>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</si>
  <si>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</si>
  <si>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</si>
  <si>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</si>
  <si>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</si>
  <si>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</si>
  <si>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</si>
  <si>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</si>
  <si>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</si>
  <si>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</si>
  <si>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</si>
  <si>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</si>
  <si>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</si>
  <si>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Rekapitulace daní</t>
  </si>
  <si>
    <t>DIČ:</t>
  </si>
  <si>
    <t>Cena celkem s DPH</t>
  </si>
  <si>
    <t>#RTSROZP#</t>
  </si>
  <si>
    <t>#CASTI&gt;&gt;</t>
  </si>
  <si>
    <t>IČO:</t>
  </si>
  <si>
    <t>Zadavatel</t>
  </si>
  <si>
    <t>PS2020025.03</t>
  </si>
  <si>
    <t>TUL KTV</t>
  </si>
  <si>
    <t>Technická univerzita v Liberci</t>
  </si>
  <si>
    <t>Studentská 1402/2</t>
  </si>
  <si>
    <t>Liberec-Liberec I-Staré Město</t>
  </si>
  <si>
    <t>46001</t>
  </si>
  <si>
    <t>46747885</t>
  </si>
  <si>
    <t>CZ46747885</t>
  </si>
  <si>
    <t>Ing. Radovan Novotný</t>
  </si>
  <si>
    <t>Vesecká 97/12</t>
  </si>
  <si>
    <t>Liberec-Liberec VI-Rochlice</t>
  </si>
  <si>
    <t>46006</t>
  </si>
  <si>
    <t>49080300</t>
  </si>
  <si>
    <t>CZ6804292275</t>
  </si>
  <si>
    <t>Stavba</t>
  </si>
  <si>
    <t>Rekonstrukce KTV - TUL - Harcov</t>
  </si>
  <si>
    <t>Celkem za stavbu</t>
  </si>
  <si>
    <t>CZK</t>
  </si>
  <si>
    <t>Snížení energetické náročnosti - umělé osvětlení hal</t>
  </si>
  <si>
    <t>1</t>
  </si>
  <si>
    <t>2.1</t>
  </si>
  <si>
    <t>2.2</t>
  </si>
  <si>
    <t>SOUHRNNÁ REKAPITULACE STAVBY</t>
  </si>
  <si>
    <t>Neinvestice MŠMT</t>
  </si>
  <si>
    <t>Investice MŠMT</t>
  </si>
  <si>
    <t>Neinvestice OPŽP</t>
  </si>
  <si>
    <t>Investice OPŽP</t>
  </si>
  <si>
    <t>Zlepšení tepelné ochrany objektu KTV TUL Neinvestice OPŽP</t>
  </si>
  <si>
    <t>2.1 + 2.2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</si>
</sst>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9"/>
      <color indexed="81"/>
      <name val="Tahoma"/>
      <family val="2"/>
      <charset val="238"/>
    </font>
    <font>
      <b/>
      <sz val="26"/>
      <name val="Arial CE"/>
      <family val="2"/>
      <charset val="238"/>
    </font>
    <font>
      <b/>
      <u/>
      <sz val="10"/>
      <name val="Arial CE"/>
      <charset val="238"/>
    </font>
    <font>
      <b/>
      <u/>
      <sz val="10"/>
      <color rgb="FFFF0000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59999389629810485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9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0" fontId="8" fillId="2" borderId="0" xfId="0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0" fontId="8" fillId="2" borderId="6" xfId="0" applyFont="1" applyFill="1" applyBorder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7" xfId="0" applyNumberFormat="1" applyFont="1" applyFill="1" applyBorder="1" applyAlignment="1">
      <alignment vertical="center"/>
    </xf>
    <xf numFmtId="4" fontId="7" fillId="4" borderId="28" xfId="0" applyNumberFormat="1" applyFont="1" applyFill="1" applyBorder="1" applyAlignment="1">
      <alignment vertical="center" wrapText="1"/>
    </xf>
    <xf numFmtId="4" fontId="10" fillId="4" borderId="29" xfId="0" applyNumberFormat="1" applyFont="1" applyFill="1" applyBorder="1" applyAlignment="1">
      <alignment horizontal="center" vertical="center" wrapText="1" shrinkToFit="1"/>
    </xf>
    <xf numFmtId="4" fontId="7" fillId="4" borderId="29" xfId="0" applyNumberFormat="1" applyFont="1" applyFill="1" applyBorder="1" applyAlignment="1">
      <alignment horizontal="center" vertical="center" wrapText="1" shrinkToFit="1"/>
    </xf>
    <xf numFmtId="3" fontId="7" fillId="4" borderId="29" xfId="0" applyNumberFormat="1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4" fontId="8" fillId="5" borderId="30" xfId="0" applyNumberFormat="1" applyFont="1" applyFill="1" applyBorder="1" applyAlignment="1">
      <alignment vertical="center" wrapText="1" shrinkToFit="1"/>
    </xf>
    <xf numFmtId="4" fontId="8" fillId="5" borderId="30" xfId="0" applyNumberFormat="1" applyFont="1" applyFill="1" applyBorder="1" applyAlignment="1">
      <alignment vertical="center" shrinkToFi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3" fontId="0" fillId="0" borderId="32" xfId="0" applyNumberFormat="1" applyBorder="1" applyAlignment="1">
      <alignment vertical="center"/>
    </xf>
    <xf numFmtId="4" fontId="0" fillId="2" borderId="33" xfId="0" applyNumberFormat="1" applyFill="1" applyBorder="1" applyAlignment="1">
      <alignment vertical="center" wrapText="1" shrinkToFit="1"/>
    </xf>
    <xf numFmtId="4" fontId="0" fillId="2" borderId="33" xfId="0" applyNumberFormat="1" applyFill="1" applyBorder="1" applyAlignment="1">
      <alignment vertical="center" shrinkToFit="1"/>
    </xf>
    <xf numFmtId="3" fontId="0" fillId="2" borderId="33" xfId="0" applyNumberFormat="1" applyFill="1" applyBorder="1" applyAlignment="1">
      <alignment vertical="center"/>
    </xf>
    <xf numFmtId="3" fontId="8" fillId="5" borderId="36" xfId="0" applyNumberFormat="1" applyFont="1" applyFill="1" applyBorder="1" applyAlignment="1">
      <alignment vertical="center"/>
    </xf>
    <xf numFmtId="3" fontId="15" fillId="5" borderId="36" xfId="0" applyNumberFormat="1" applyFont="1" applyFill="1" applyBorder="1" applyAlignment="1">
      <alignment vertical="center"/>
    </xf>
    <xf numFmtId="4" fontId="16" fillId="6" borderId="30" xfId="0" applyNumberFormat="1" applyFont="1" applyFill="1" applyBorder="1" applyAlignment="1">
      <alignment vertical="center" wrapText="1" shrinkToFit="1"/>
    </xf>
    <xf numFmtId="4" fontId="16" fillId="6" borderId="30" xfId="0" applyNumberFormat="1" applyFont="1" applyFill="1" applyBorder="1" applyAlignment="1">
      <alignment vertical="center" shrinkToFit="1"/>
    </xf>
    <xf numFmtId="4" fontId="16" fillId="6" borderId="36" xfId="0" applyNumberFormat="1" applyFont="1" applyFill="1" applyBorder="1" applyAlignment="1">
      <alignment vertical="center"/>
    </xf>
    <xf numFmtId="4" fontId="16" fillId="5" borderId="30" xfId="0" applyNumberFormat="1" applyFont="1" applyFill="1" applyBorder="1" applyAlignment="1">
      <alignment vertical="center" wrapText="1" shrinkToFit="1"/>
    </xf>
    <xf numFmtId="4" fontId="16" fillId="5" borderId="30" xfId="0" applyNumberFormat="1" applyFont="1" applyFill="1" applyBorder="1" applyAlignment="1">
      <alignment vertical="center" shrinkToFit="1"/>
    </xf>
    <xf numFmtId="49" fontId="8" fillId="5" borderId="39" xfId="0" applyNumberFormat="1" applyFont="1" applyFill="1" applyBorder="1" applyAlignment="1">
      <alignment vertical="center"/>
    </xf>
    <xf numFmtId="4" fontId="8" fillId="5" borderId="34" xfId="0" applyNumberFormat="1" applyFont="1" applyFill="1" applyBorder="1" applyAlignment="1">
      <alignment vertical="center" wrapText="1" shrinkToFit="1"/>
    </xf>
    <xf numFmtId="4" fontId="8" fillId="5" borderId="34" xfId="0" applyNumberFormat="1" applyFont="1" applyFill="1" applyBorder="1" applyAlignment="1">
      <alignment vertical="center" shrinkToFit="1"/>
    </xf>
    <xf numFmtId="3" fontId="8" fillId="5" borderId="35" xfId="0" applyNumberFormat="1" applyFont="1" applyFill="1" applyBorder="1" applyAlignment="1">
      <alignment vertical="center"/>
    </xf>
    <xf numFmtId="49" fontId="8" fillId="5" borderId="40" xfId="0" applyNumberFormat="1" applyFont="1" applyFill="1" applyBorder="1" applyAlignment="1">
      <alignment vertical="center"/>
    </xf>
    <xf numFmtId="49" fontId="16" fillId="5" borderId="40" xfId="0" applyNumberFormat="1" applyFont="1" applyFill="1" applyBorder="1" applyAlignment="1">
      <alignment vertical="center"/>
    </xf>
    <xf numFmtId="49" fontId="16" fillId="5" borderId="41" xfId="0" applyNumberFormat="1" applyFont="1" applyFill="1" applyBorder="1" applyAlignment="1">
      <alignment vertical="center"/>
    </xf>
    <xf numFmtId="4" fontId="16" fillId="5" borderId="37" xfId="0" applyNumberFormat="1" applyFont="1" applyFill="1" applyBorder="1" applyAlignment="1">
      <alignment vertical="center" wrapText="1" shrinkToFit="1"/>
    </xf>
    <xf numFmtId="4" fontId="16" fillId="5" borderId="37" xfId="0" applyNumberFormat="1" applyFont="1" applyFill="1" applyBorder="1" applyAlignment="1">
      <alignment vertical="center" shrinkToFit="1"/>
    </xf>
    <xf numFmtId="3" fontId="15" fillId="5" borderId="38" xfId="0" applyNumberFormat="1" applyFont="1" applyFill="1" applyBorder="1" applyAlignment="1">
      <alignment vertical="center"/>
    </xf>
    <xf numFmtId="49" fontId="8" fillId="6" borderId="39" xfId="0" applyNumberFormat="1" applyFont="1" applyFill="1" applyBorder="1" applyAlignment="1">
      <alignment vertical="center"/>
    </xf>
    <xf numFmtId="4" fontId="8" fillId="6" borderId="34" xfId="0" applyNumberFormat="1" applyFont="1" applyFill="1" applyBorder="1" applyAlignment="1">
      <alignment vertical="center" wrapText="1" shrinkToFit="1"/>
    </xf>
    <xf numFmtId="4" fontId="8" fillId="6" borderId="34" xfId="0" applyNumberFormat="1" applyFont="1" applyFill="1" applyBorder="1" applyAlignment="1">
      <alignment vertical="center" shrinkToFit="1"/>
    </xf>
    <xf numFmtId="4" fontId="0" fillId="6" borderId="35" xfId="0" applyNumberFormat="1" applyFont="1" applyFill="1" applyBorder="1" applyAlignment="1">
      <alignment vertical="center"/>
    </xf>
    <xf numFmtId="49" fontId="16" fillId="6" borderId="40" xfId="0" applyNumberFormat="1" applyFont="1" applyFill="1" applyBorder="1" applyAlignment="1">
      <alignment vertical="center"/>
    </xf>
    <xf numFmtId="49" fontId="16" fillId="6" borderId="41" xfId="0" applyNumberFormat="1" applyFont="1" applyFill="1" applyBorder="1" applyAlignment="1">
      <alignment vertical="center"/>
    </xf>
    <xf numFmtId="4" fontId="16" fillId="6" borderId="37" xfId="0" applyNumberFormat="1" applyFont="1" applyFill="1" applyBorder="1" applyAlignment="1">
      <alignment vertical="center" wrapText="1" shrinkToFit="1"/>
    </xf>
    <xf numFmtId="4" fontId="16" fillId="6" borderId="37" xfId="0" applyNumberFormat="1" applyFont="1" applyFill="1" applyBorder="1" applyAlignment="1">
      <alignment vertical="center" shrinkToFit="1"/>
    </xf>
    <xf numFmtId="4" fontId="16" fillId="6" borderId="38" xfId="0" applyNumberFormat="1" applyFont="1" applyFill="1" applyBorder="1" applyAlignment="1">
      <alignment vertical="center"/>
    </xf>
    <xf numFmtId="4" fontId="8" fillId="7" borderId="34" xfId="0" applyNumberFormat="1" applyFont="1" applyFill="1" applyBorder="1" applyAlignment="1">
      <alignment vertical="center" shrinkToFit="1"/>
    </xf>
    <xf numFmtId="4" fontId="16" fillId="7" borderId="30" xfId="0" applyNumberFormat="1" applyFont="1" applyFill="1" applyBorder="1" applyAlignment="1">
      <alignment vertical="center" shrinkToFit="1"/>
    </xf>
    <xf numFmtId="4" fontId="16" fillId="7" borderId="37" xfId="0" applyNumberFormat="1" applyFont="1" applyFill="1" applyBorder="1" applyAlignment="1">
      <alignment vertical="center" shrinkToFit="1"/>
    </xf>
    <xf numFmtId="4" fontId="8" fillId="7" borderId="30" xfId="0" applyNumberFormat="1" applyFont="1" applyFill="1" applyBorder="1" applyAlignment="1">
      <alignment vertical="center" shrinkToFit="1"/>
    </xf>
    <xf numFmtId="0" fontId="14" fillId="0" borderId="23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8" fillId="2" borderId="0" xfId="0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8" xfId="0" applyBorder="1" applyAlignment="1">
      <alignment horizontal="center" wrapText="1"/>
    </xf>
    <xf numFmtId="4" fontId="0" fillId="2" borderId="33" xfId="0" applyNumberFormat="1" applyFill="1" applyBorder="1" applyAlignment="1">
      <alignment vertical="center"/>
    </xf>
    <xf numFmtId="4" fontId="8" fillId="5" borderId="34" xfId="0" applyNumberFormat="1" applyFont="1" applyFill="1" applyBorder="1" applyAlignment="1">
      <alignment vertical="center" wrapText="1"/>
    </xf>
    <xf numFmtId="4" fontId="0" fillId="0" borderId="18" xfId="0" applyNumberFormat="1" applyBorder="1" applyAlignment="1">
      <alignment vertical="center" wrapText="1"/>
    </xf>
    <xf numFmtId="4" fontId="16" fillId="6" borderId="37" xfId="0" applyNumberFormat="1" applyFont="1" applyFill="1" applyBorder="1" applyAlignment="1">
      <alignment vertical="center" wrapText="1"/>
    </xf>
    <xf numFmtId="4" fontId="8" fillId="5" borderId="30" xfId="0" applyNumberFormat="1" applyFont="1" applyFill="1" applyBorder="1" applyAlignment="1">
      <alignment vertical="center" wrapText="1"/>
    </xf>
    <xf numFmtId="4" fontId="16" fillId="5" borderId="30" xfId="0" applyNumberFormat="1" applyFont="1" applyFill="1" applyBorder="1" applyAlignment="1">
      <alignment vertical="center" wrapText="1"/>
    </xf>
    <xf numFmtId="4" fontId="16" fillId="6" borderId="30" xfId="0" applyNumberFormat="1" applyFont="1" applyFill="1" applyBorder="1" applyAlignment="1">
      <alignment vertical="center" wrapText="1"/>
    </xf>
    <xf numFmtId="4" fontId="16" fillId="5" borderId="37" xfId="0" applyNumberFormat="1" applyFont="1" applyFill="1" applyBorder="1" applyAlignment="1">
      <alignment vertical="center" wrapText="1"/>
    </xf>
    <xf numFmtId="4" fontId="8" fillId="6" borderId="34" xfId="0" applyNumberFormat="1" applyFont="1" applyFill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44"/>
  <sheetViews>
    <sheetView showGridLines="0" tabSelected="1" topLeftCell="B1" zoomScaleNormal="100" zoomScaleSheetLayoutView="75" workbookViewId="0">
      <selection activeCell="C36" sqref="C36:E36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49" customWidth="1"/>
    <col min="4" max="4" width="13" style="49" customWidth="1"/>
    <col min="5" max="5" width="9.7109375" style="49" customWidth="1"/>
    <col min="6" max="6" width="11.7109375" customWidth="1"/>
    <col min="7" max="9" width="13" customWidth="1"/>
    <col min="10" max="10" width="8.28515625" customWidth="1"/>
    <col min="11" max="11" width="17" customWidth="1"/>
    <col min="12" max="15" width="10.7109375" customWidth="1"/>
  </cols>
  <sheetData>
    <row r="1" spans="1:15" ht="33.75" customHeight="1" x14ac:dyDescent="0.2">
      <c r="A1" s="46" t="s">
        <v>27</v>
      </c>
      <c r="B1" s="142" t="s">
        <v>53</v>
      </c>
      <c r="C1" s="143"/>
      <c r="D1" s="143"/>
      <c r="E1" s="143"/>
      <c r="F1" s="143"/>
      <c r="G1" s="143"/>
      <c r="H1" s="143"/>
      <c r="I1" s="143"/>
      <c r="J1" s="144"/>
    </row>
    <row r="2" spans="1:15" ht="36" customHeight="1" x14ac:dyDescent="0.2">
      <c r="A2" s="2"/>
      <c r="B2" s="68" t="s">
        <v>22</v>
      </c>
      <c r="C2" s="69"/>
      <c r="D2" s="70" t="s">
        <v>31</v>
      </c>
      <c r="E2" s="148" t="s">
        <v>32</v>
      </c>
      <c r="F2" s="149"/>
      <c r="G2" s="149"/>
      <c r="H2" s="149"/>
      <c r="I2" s="149"/>
      <c r="J2" s="150"/>
      <c r="O2" s="1"/>
    </row>
    <row r="3" spans="1:15" ht="27" hidden="1" customHeight="1" x14ac:dyDescent="0.2">
      <c r="A3" s="2"/>
      <c r="B3" s="71"/>
      <c r="C3" s="69"/>
      <c r="D3" s="72"/>
      <c r="E3" s="151"/>
      <c r="F3" s="152"/>
      <c r="G3" s="152"/>
      <c r="H3" s="152"/>
      <c r="I3" s="152"/>
      <c r="J3" s="153"/>
    </row>
    <row r="4" spans="1:15" ht="23.25" customHeight="1" x14ac:dyDescent="0.2">
      <c r="A4" s="2"/>
      <c r="B4" s="73"/>
      <c r="C4" s="74"/>
      <c r="D4" s="75"/>
      <c r="E4" s="156"/>
      <c r="F4" s="156"/>
      <c r="G4" s="156"/>
      <c r="H4" s="156"/>
      <c r="I4" s="156"/>
      <c r="J4" s="157"/>
    </row>
    <row r="5" spans="1:15" ht="24" customHeight="1" x14ac:dyDescent="0.2">
      <c r="A5" s="2"/>
      <c r="B5" s="30" t="s">
        <v>30</v>
      </c>
      <c r="D5" s="160" t="s">
        <v>33</v>
      </c>
      <c r="E5" s="161"/>
      <c r="F5" s="161"/>
      <c r="G5" s="161"/>
      <c r="H5" s="18" t="s">
        <v>29</v>
      </c>
      <c r="I5" s="77" t="s">
        <v>37</v>
      </c>
      <c r="J5" s="8"/>
    </row>
    <row r="6" spans="1:15" ht="15.75" customHeight="1" x14ac:dyDescent="0.2">
      <c r="A6" s="2"/>
      <c r="B6" s="27"/>
      <c r="C6" s="51"/>
      <c r="D6" s="162" t="s">
        <v>34</v>
      </c>
      <c r="E6" s="163"/>
      <c r="F6" s="163"/>
      <c r="G6" s="163"/>
      <c r="H6" s="18" t="s">
        <v>25</v>
      </c>
      <c r="I6" s="77" t="s">
        <v>38</v>
      </c>
      <c r="J6" s="8"/>
    </row>
    <row r="7" spans="1:15" ht="15.75" customHeight="1" x14ac:dyDescent="0.2">
      <c r="A7" s="2"/>
      <c r="B7" s="28"/>
      <c r="C7" s="52"/>
      <c r="D7" s="76" t="s">
        <v>36</v>
      </c>
      <c r="E7" s="164" t="s">
        <v>35</v>
      </c>
      <c r="F7" s="165"/>
      <c r="G7" s="165"/>
      <c r="H7" s="23"/>
      <c r="I7" s="22"/>
      <c r="J7" s="33"/>
    </row>
    <row r="8" spans="1:15" ht="24" hidden="1" customHeight="1" x14ac:dyDescent="0.2">
      <c r="A8" s="2"/>
      <c r="B8" s="30" t="s">
        <v>20</v>
      </c>
      <c r="D8" s="78" t="s">
        <v>39</v>
      </c>
      <c r="H8" s="18" t="s">
        <v>29</v>
      </c>
      <c r="I8" s="77" t="s">
        <v>43</v>
      </c>
      <c r="J8" s="8"/>
    </row>
    <row r="9" spans="1:15" ht="15.75" hidden="1" customHeight="1" x14ac:dyDescent="0.2">
      <c r="A9" s="2"/>
      <c r="B9" s="2"/>
      <c r="D9" s="78" t="s">
        <v>40</v>
      </c>
      <c r="H9" s="18" t="s">
        <v>25</v>
      </c>
      <c r="I9" s="77" t="s">
        <v>44</v>
      </c>
      <c r="J9" s="8"/>
    </row>
    <row r="10" spans="1:15" ht="15.75" hidden="1" customHeight="1" x14ac:dyDescent="0.2">
      <c r="A10" s="2"/>
      <c r="B10" s="34"/>
      <c r="C10" s="52"/>
      <c r="D10" s="76" t="s">
        <v>42</v>
      </c>
      <c r="E10" s="79" t="s">
        <v>41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19</v>
      </c>
      <c r="D11" s="154"/>
      <c r="E11" s="154"/>
      <c r="F11" s="154"/>
      <c r="G11" s="154"/>
      <c r="H11" s="18" t="s">
        <v>29</v>
      </c>
      <c r="I11" s="81"/>
      <c r="J11" s="8"/>
    </row>
    <row r="12" spans="1:15" ht="15.75" customHeight="1" x14ac:dyDescent="0.2">
      <c r="A12" s="2"/>
      <c r="B12" s="27"/>
      <c r="C12" s="51"/>
      <c r="D12" s="155"/>
      <c r="E12" s="155"/>
      <c r="F12" s="155"/>
      <c r="G12" s="155"/>
      <c r="H12" s="18" t="s">
        <v>25</v>
      </c>
      <c r="I12" s="81"/>
      <c r="J12" s="8"/>
    </row>
    <row r="13" spans="1:15" ht="15.75" customHeight="1" x14ac:dyDescent="0.2">
      <c r="A13" s="2"/>
      <c r="B13" s="28"/>
      <c r="C13" s="52"/>
      <c r="D13" s="80"/>
      <c r="E13" s="158"/>
      <c r="F13" s="159"/>
      <c r="G13" s="159"/>
      <c r="H13" s="19"/>
      <c r="I13" s="22"/>
      <c r="J13" s="33"/>
    </row>
    <row r="14" spans="1:15" ht="24" customHeight="1" x14ac:dyDescent="0.2">
      <c r="A14" s="2"/>
      <c r="B14" s="42" t="s">
        <v>21</v>
      </c>
      <c r="C14" s="53"/>
      <c r="D14" s="54"/>
      <c r="E14" s="55"/>
      <c r="F14" s="43"/>
      <c r="G14" s="43"/>
      <c r="H14" s="44"/>
      <c r="I14" s="43"/>
      <c r="J14" s="45"/>
    </row>
    <row r="15" spans="1:15" ht="33" customHeight="1" x14ac:dyDescent="0.2">
      <c r="A15" s="2"/>
      <c r="B15" s="41" t="s">
        <v>24</v>
      </c>
      <c r="C15" s="56"/>
      <c r="D15" s="57"/>
      <c r="E15" s="58"/>
      <c r="F15" s="38"/>
      <c r="G15" s="32"/>
      <c r="H15" s="32"/>
      <c r="I15" s="32"/>
      <c r="J15" s="39"/>
    </row>
    <row r="16" spans="1:15" ht="23.25" customHeight="1" x14ac:dyDescent="0.2">
      <c r="A16" s="2">
        <f>ZakladDPHSni*SazbaDPH1/100</f>
        <v>0</v>
      </c>
      <c r="B16" s="37" t="s">
        <v>12</v>
      </c>
      <c r="C16" s="56"/>
      <c r="D16" s="57"/>
      <c r="E16" s="59">
        <v>15</v>
      </c>
      <c r="F16" s="38" t="s">
        <v>0</v>
      </c>
      <c r="G16" s="168">
        <v>0</v>
      </c>
      <c r="H16" s="169"/>
      <c r="I16" s="169"/>
      <c r="J16" s="39" t="str">
        <f t="shared" ref="J16:J21" si="0">Mena</f>
        <v>CZK</v>
      </c>
    </row>
    <row r="17" spans="1:10" ht="23.25" customHeight="1" x14ac:dyDescent="0.2">
      <c r="A17" s="2">
        <f>(A16-INT(A16))*100</f>
        <v>0</v>
      </c>
      <c r="B17" s="37" t="s">
        <v>13</v>
      </c>
      <c r="C17" s="56"/>
      <c r="D17" s="57"/>
      <c r="E17" s="59">
        <f>SazbaDPH1</f>
        <v>15</v>
      </c>
      <c r="F17" s="38" t="s">
        <v>0</v>
      </c>
      <c r="G17" s="166">
        <f>A16</f>
        <v>0</v>
      </c>
      <c r="H17" s="167"/>
      <c r="I17" s="167"/>
      <c r="J17" s="39" t="str">
        <f t="shared" si="0"/>
        <v>CZK</v>
      </c>
    </row>
    <row r="18" spans="1:10" ht="23.25" customHeight="1" x14ac:dyDescent="0.2">
      <c r="A18" s="2">
        <f>ZakladDPHZakl*SazbaDPH2/100</f>
        <v>0</v>
      </c>
      <c r="B18" s="37" t="s">
        <v>14</v>
      </c>
      <c r="C18" s="56"/>
      <c r="D18" s="57"/>
      <c r="E18" s="59">
        <v>21</v>
      </c>
      <c r="F18" s="38" t="s">
        <v>0</v>
      </c>
      <c r="G18" s="168">
        <f>ZakladDPHZaklVypocet</f>
        <v>0</v>
      </c>
      <c r="H18" s="169"/>
      <c r="I18" s="169"/>
      <c r="J18" s="39" t="str">
        <f t="shared" si="0"/>
        <v>CZK</v>
      </c>
    </row>
    <row r="19" spans="1:10" ht="23.25" customHeight="1" x14ac:dyDescent="0.2">
      <c r="A19" s="2">
        <f>(A18-INT(A18))*100</f>
        <v>0</v>
      </c>
      <c r="B19" s="31" t="s">
        <v>15</v>
      </c>
      <c r="C19" s="60"/>
      <c r="D19" s="50"/>
      <c r="E19" s="61">
        <f>SazbaDPH2</f>
        <v>21</v>
      </c>
      <c r="F19" s="29" t="s">
        <v>0</v>
      </c>
      <c r="G19" s="145">
        <f>A18</f>
        <v>0</v>
      </c>
      <c r="H19" s="146"/>
      <c r="I19" s="146"/>
      <c r="J19" s="36" t="str">
        <f t="shared" si="0"/>
        <v>CZK</v>
      </c>
    </row>
    <row r="20" spans="1:10" ht="23.25" customHeight="1" thickBot="1" x14ac:dyDescent="0.25">
      <c r="A20" s="2">
        <f>ZakladDPHSni+DPHSni+ZakladDPHZakl+DPHZakl</f>
        <v>0</v>
      </c>
      <c r="B20" s="30" t="s">
        <v>4</v>
      </c>
      <c r="C20" s="62"/>
      <c r="D20" s="63"/>
      <c r="E20" s="62"/>
      <c r="F20" s="16"/>
      <c r="G20" s="147">
        <f>CenaCelkem-(ZakladDPHSni+DPHSni+ZakladDPHZakl+DPHZakl)</f>
        <v>0</v>
      </c>
      <c r="H20" s="147"/>
      <c r="I20" s="147"/>
      <c r="J20" s="40" t="str">
        <f t="shared" si="0"/>
        <v>CZK</v>
      </c>
    </row>
    <row r="21" spans="1:10" ht="27.75" hidden="1" customHeight="1" thickBot="1" x14ac:dyDescent="0.25">
      <c r="A21" s="2"/>
      <c r="B21" s="94" t="s">
        <v>23</v>
      </c>
      <c r="C21" s="95"/>
      <c r="D21" s="95"/>
      <c r="E21" s="96"/>
      <c r="F21" s="97"/>
      <c r="G21" s="170">
        <f>ZakladDPHSniVypocet+ZakladDPHZaklVypocet</f>
        <v>0</v>
      </c>
      <c r="H21" s="171"/>
      <c r="I21" s="171"/>
      <c r="J21" s="98" t="str">
        <f t="shared" si="0"/>
        <v>CZK</v>
      </c>
    </row>
    <row r="22" spans="1:10" ht="27.75" customHeight="1" thickBot="1" x14ac:dyDescent="0.25">
      <c r="A22" s="2">
        <f>(A20-INT(A20))*100</f>
        <v>0</v>
      </c>
      <c r="B22" s="94" t="s">
        <v>26</v>
      </c>
      <c r="C22" s="99"/>
      <c r="D22" s="99"/>
      <c r="E22" s="99"/>
      <c r="F22" s="100"/>
      <c r="G22" s="170">
        <f>A20</f>
        <v>0</v>
      </c>
      <c r="H22" s="170"/>
      <c r="I22" s="170"/>
      <c r="J22" s="101" t="s">
        <v>48</v>
      </c>
    </row>
    <row r="23" spans="1:10" ht="12.75" customHeight="1" x14ac:dyDescent="0.2">
      <c r="A23" s="2"/>
      <c r="B23" s="2"/>
      <c r="J23" s="9"/>
    </row>
    <row r="24" spans="1:10" ht="30" customHeight="1" x14ac:dyDescent="0.2">
      <c r="A24" s="2"/>
      <c r="B24" s="2"/>
      <c r="J24" s="9"/>
    </row>
    <row r="25" spans="1:10" ht="18.75" customHeight="1" x14ac:dyDescent="0.2">
      <c r="A25" s="2"/>
      <c r="B25" s="17"/>
      <c r="C25" s="64" t="s">
        <v>11</v>
      </c>
      <c r="D25" s="65"/>
      <c r="E25" s="65"/>
      <c r="F25" s="15" t="s">
        <v>10</v>
      </c>
      <c r="G25" s="25"/>
      <c r="H25" s="26"/>
      <c r="I25" s="25"/>
      <c r="J25" s="9"/>
    </row>
    <row r="26" spans="1:10" ht="47.25" customHeight="1" x14ac:dyDescent="0.2">
      <c r="A26" s="2"/>
      <c r="B26" s="2"/>
      <c r="J26" s="9"/>
    </row>
    <row r="27" spans="1:10" s="21" customFormat="1" ht="18.75" customHeight="1" x14ac:dyDescent="0.2">
      <c r="A27" s="20"/>
      <c r="B27" s="20"/>
      <c r="C27" s="66"/>
      <c r="D27" s="172"/>
      <c r="E27" s="173"/>
      <c r="G27" s="174"/>
      <c r="H27" s="175"/>
      <c r="I27" s="175"/>
      <c r="J27" s="24"/>
    </row>
    <row r="28" spans="1:10" ht="12.75" customHeight="1" x14ac:dyDescent="0.2">
      <c r="A28" s="2"/>
      <c r="B28" s="2"/>
      <c r="D28" s="176" t="s">
        <v>2</v>
      </c>
      <c r="E28" s="176"/>
      <c r="H28" s="10" t="s">
        <v>3</v>
      </c>
      <c r="J28" s="9"/>
    </row>
    <row r="29" spans="1:10" ht="13.5" customHeight="1" thickBot="1" x14ac:dyDescent="0.25">
      <c r="A29" s="11"/>
      <c r="B29" s="11"/>
      <c r="C29" s="67"/>
      <c r="D29" s="67"/>
      <c r="E29" s="67"/>
      <c r="F29" s="12"/>
      <c r="G29" s="12"/>
      <c r="H29" s="12"/>
      <c r="I29" s="12"/>
      <c r="J29" s="13"/>
    </row>
    <row r="30" spans="1:10" ht="27" customHeight="1" x14ac:dyDescent="0.2">
      <c r="B30" s="85" t="s">
        <v>16</v>
      </c>
      <c r="C30" s="86"/>
      <c r="D30" s="86"/>
      <c r="E30" s="86"/>
      <c r="F30" s="87"/>
      <c r="G30" s="87"/>
      <c r="H30" s="87"/>
      <c r="I30" s="87"/>
      <c r="J30" s="88"/>
    </row>
    <row r="31" spans="1:10" ht="25.5" customHeight="1" thickBot="1" x14ac:dyDescent="0.25">
      <c r="A31" s="84" t="s">
        <v>28</v>
      </c>
      <c r="B31" s="89" t="s">
        <v>17</v>
      </c>
      <c r="C31" s="90" t="s">
        <v>5</v>
      </c>
      <c r="D31" s="90"/>
      <c r="E31" s="90"/>
      <c r="F31" s="91" t="str">
        <f>B16</f>
        <v>Základ pro sníženou DPH</v>
      </c>
      <c r="G31" s="91" t="str">
        <f>B18</f>
        <v>Základ pro základní DPH</v>
      </c>
      <c r="H31" s="92" t="s">
        <v>18</v>
      </c>
      <c r="I31" s="92" t="s">
        <v>1</v>
      </c>
      <c r="J31" s="93"/>
    </row>
    <row r="32" spans="1:10" ht="25.5" hidden="1" customHeight="1" x14ac:dyDescent="0.2">
      <c r="A32" s="84">
        <v>1</v>
      </c>
      <c r="B32" s="104" t="s">
        <v>45</v>
      </c>
      <c r="C32" s="179"/>
      <c r="D32" s="179"/>
      <c r="E32" s="179"/>
      <c r="F32" s="105" t="e">
        <f>#REF!+#REF!+#REF!+#REF!+#REF!+#REF!</f>
        <v>#REF!</v>
      </c>
      <c r="G32" s="106" t="e">
        <f>#REF!+#REF!+#REF!+#REF!+#REF!+#REF!</f>
        <v>#REF!</v>
      </c>
      <c r="H32" s="107" t="e">
        <f>(F32*SazbaDPH1/100)+(G32*SazbaDPH2/100)</f>
        <v>#REF!</v>
      </c>
      <c r="I32" s="107" t="e">
        <f>F32+G32+H32</f>
        <v>#REF!</v>
      </c>
      <c r="J32" s="108" t="str">
        <f>IF(_xlfn.SINGLE(CenaCelkemVypocet)=0,"",I32/_xlfn.SINGLE(CenaCelkemVypocet)*100)</f>
        <v/>
      </c>
    </row>
    <row r="33" spans="1:11" ht="25.5" customHeight="1" x14ac:dyDescent="0.2">
      <c r="A33" s="84"/>
      <c r="B33" s="129" t="s">
        <v>50</v>
      </c>
      <c r="C33" s="185" t="s">
        <v>46</v>
      </c>
      <c r="D33" s="185"/>
      <c r="E33" s="185"/>
      <c r="F33" s="130">
        <v>0</v>
      </c>
      <c r="G33" s="138">
        <v>0</v>
      </c>
      <c r="H33" s="131">
        <f>G33/100*21</f>
        <v>0</v>
      </c>
      <c r="I33" s="131">
        <f>G33+H33</f>
        <v>0</v>
      </c>
      <c r="J33" s="132"/>
    </row>
    <row r="34" spans="1:11" ht="25.5" customHeight="1" x14ac:dyDescent="0.2">
      <c r="A34" s="84"/>
      <c r="B34" s="133" t="s">
        <v>50</v>
      </c>
      <c r="C34" s="183" t="s">
        <v>54</v>
      </c>
      <c r="D34" s="183"/>
      <c r="E34" s="183"/>
      <c r="F34" s="114">
        <v>0</v>
      </c>
      <c r="G34" s="139">
        <v>0</v>
      </c>
      <c r="H34" s="115">
        <f t="shared" ref="H34:H39" si="1">G34/100*21</f>
        <v>0</v>
      </c>
      <c r="I34" s="115">
        <f t="shared" ref="I34:I39" si="2">G34+H34</f>
        <v>0</v>
      </c>
      <c r="J34" s="116"/>
      <c r="K34" s="82"/>
    </row>
    <row r="35" spans="1:11" ht="25.5" customHeight="1" thickBot="1" x14ac:dyDescent="0.25">
      <c r="A35" s="84">
        <v>2</v>
      </c>
      <c r="B35" s="134" t="s">
        <v>50</v>
      </c>
      <c r="C35" s="180" t="s">
        <v>55</v>
      </c>
      <c r="D35" s="180"/>
      <c r="E35" s="180"/>
      <c r="F35" s="135">
        <v>0</v>
      </c>
      <c r="G35" s="140">
        <v>0</v>
      </c>
      <c r="H35" s="136">
        <f t="shared" si="1"/>
        <v>0</v>
      </c>
      <c r="I35" s="136">
        <f t="shared" si="2"/>
        <v>0</v>
      </c>
      <c r="J35" s="137"/>
    </row>
    <row r="36" spans="1:11" ht="25.5" customHeight="1" x14ac:dyDescent="0.2">
      <c r="A36" s="84">
        <v>2</v>
      </c>
      <c r="B36" s="119" t="s">
        <v>51</v>
      </c>
      <c r="C36" s="178" t="s">
        <v>58</v>
      </c>
      <c r="D36" s="178"/>
      <c r="E36" s="178"/>
      <c r="F36" s="120">
        <v>0</v>
      </c>
      <c r="G36" s="138">
        <v>0</v>
      </c>
      <c r="H36" s="121">
        <f t="shared" si="1"/>
        <v>0</v>
      </c>
      <c r="I36" s="121">
        <f t="shared" si="2"/>
        <v>0</v>
      </c>
      <c r="J36" s="122"/>
      <c r="K36" s="82"/>
    </row>
    <row r="37" spans="1:11" ht="25.5" customHeight="1" x14ac:dyDescent="0.2">
      <c r="A37" s="84"/>
      <c r="B37" s="123" t="s">
        <v>52</v>
      </c>
      <c r="C37" s="181" t="s">
        <v>49</v>
      </c>
      <c r="D37" s="181"/>
      <c r="E37" s="181"/>
      <c r="F37" s="102">
        <v>0</v>
      </c>
      <c r="G37" s="141">
        <v>0</v>
      </c>
      <c r="H37" s="103">
        <f t="shared" si="1"/>
        <v>0</v>
      </c>
      <c r="I37" s="103">
        <f t="shared" si="2"/>
        <v>0</v>
      </c>
      <c r="J37" s="112"/>
    </row>
    <row r="38" spans="1:11" ht="25.5" customHeight="1" x14ac:dyDescent="0.2">
      <c r="A38" s="84"/>
      <c r="B38" s="124" t="s">
        <v>51</v>
      </c>
      <c r="C38" s="182" t="s">
        <v>56</v>
      </c>
      <c r="D38" s="182"/>
      <c r="E38" s="182"/>
      <c r="F38" s="117">
        <v>0</v>
      </c>
      <c r="G38" s="139">
        <v>0</v>
      </c>
      <c r="H38" s="118">
        <f t="shared" si="1"/>
        <v>0</v>
      </c>
      <c r="I38" s="118">
        <f t="shared" si="2"/>
        <v>0</v>
      </c>
      <c r="J38" s="113"/>
    </row>
    <row r="39" spans="1:11" ht="25.5" customHeight="1" thickBot="1" x14ac:dyDescent="0.25">
      <c r="A39" s="84"/>
      <c r="B39" s="125" t="s">
        <v>59</v>
      </c>
      <c r="C39" s="184" t="s">
        <v>57</v>
      </c>
      <c r="D39" s="184"/>
      <c r="E39" s="184"/>
      <c r="F39" s="126">
        <v>0</v>
      </c>
      <c r="G39" s="140">
        <v>0</v>
      </c>
      <c r="H39" s="127">
        <f t="shared" si="1"/>
        <v>0</v>
      </c>
      <c r="I39" s="127">
        <f t="shared" si="2"/>
        <v>0</v>
      </c>
      <c r="J39" s="128"/>
    </row>
    <row r="40" spans="1:11" ht="25.5" customHeight="1" x14ac:dyDescent="0.2">
      <c r="A40" s="84"/>
      <c r="B40" s="177" t="s">
        <v>47</v>
      </c>
      <c r="C40" s="177"/>
      <c r="D40" s="177"/>
      <c r="E40" s="177"/>
      <c r="F40" s="109">
        <v>0</v>
      </c>
      <c r="G40" s="110">
        <f>G33+G36+G37</f>
        <v>0</v>
      </c>
      <c r="H40" s="110">
        <f>H33+H36+H37</f>
        <v>0</v>
      </c>
      <c r="I40" s="110">
        <f>I33+I36+I37</f>
        <v>0</v>
      </c>
      <c r="J40" s="111"/>
    </row>
    <row r="41" spans="1:11" x14ac:dyDescent="0.2">
      <c r="G41" s="82"/>
    </row>
    <row r="42" spans="1:11" x14ac:dyDescent="0.2">
      <c r="F42" s="82"/>
      <c r="G42" s="82"/>
      <c r="H42" s="82"/>
      <c r="I42" s="82"/>
      <c r="J42" s="83"/>
    </row>
    <row r="43" spans="1:11" x14ac:dyDescent="0.2">
      <c r="F43" s="82"/>
      <c r="G43" s="82"/>
      <c r="H43" s="82"/>
      <c r="I43" s="82"/>
      <c r="J43" s="83"/>
    </row>
    <row r="44" spans="1:11" x14ac:dyDescent="0.2">
      <c r="F44" s="82"/>
      <c r="G44" s="82"/>
      <c r="H44" s="82"/>
      <c r="I44" s="82"/>
      <c r="J44" s="83"/>
    </row>
  </sheetData>
  <sheetProtection algorithmName="SHA-512" hashValue="4HqFxJzzY2tmB+Bb0Gf7bOEdTBJICQw84rsJWc9DjjwKmpLGLF/2Y1WqeaIqZ2cVq4HG2BcQc0nb1M4dB0KaaQ==" saltValue="GzolMvvT0INDN6OrCKRAbg==" spinCount="100000" sheet="1" objects="1" scenarios="1"/>
  <protectedRanges>
    <protectedRange sqref="G33:G39" name="Oblast1"/>
  </protectedRanges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29">
    <mergeCell ref="D28:E28"/>
    <mergeCell ref="B40:E40"/>
    <mergeCell ref="C36:E36"/>
    <mergeCell ref="C32:E32"/>
    <mergeCell ref="C35:E35"/>
    <mergeCell ref="C37:E37"/>
    <mergeCell ref="C38:E38"/>
    <mergeCell ref="C34:E34"/>
    <mergeCell ref="C39:E39"/>
    <mergeCell ref="C33:E33"/>
    <mergeCell ref="G22:I22"/>
    <mergeCell ref="G18:I18"/>
    <mergeCell ref="G21:I21"/>
    <mergeCell ref="D27:E27"/>
    <mergeCell ref="G27:I27"/>
    <mergeCell ref="B1:J1"/>
    <mergeCell ref="G19:I19"/>
    <mergeCell ref="G20:I20"/>
    <mergeCell ref="E2:J2"/>
    <mergeCell ref="E3:J3"/>
    <mergeCell ref="D11:G11"/>
    <mergeCell ref="D12:G12"/>
    <mergeCell ref="E4:J4"/>
    <mergeCell ref="E13:G13"/>
    <mergeCell ref="D5:G5"/>
    <mergeCell ref="D6:G6"/>
    <mergeCell ref="E7:G7"/>
    <mergeCell ref="G17:I17"/>
    <mergeCell ref="G16:I1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29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86" t="s">
        <v>6</v>
      </c>
      <c r="B1" s="186"/>
      <c r="C1" s="187"/>
      <c r="D1" s="186"/>
      <c r="E1" s="186"/>
      <c r="F1" s="186"/>
      <c r="G1" s="186"/>
    </row>
    <row r="2" spans="1:7" ht="24.95" customHeight="1" x14ac:dyDescent="0.2">
      <c r="A2" s="48" t="s">
        <v>7</v>
      </c>
      <c r="B2" s="47"/>
      <c r="C2" s="188"/>
      <c r="D2" s="188"/>
      <c r="E2" s="188"/>
      <c r="F2" s="188"/>
      <c r="G2" s="189"/>
    </row>
    <row r="3" spans="1:7" ht="24.95" customHeight="1" x14ac:dyDescent="0.2">
      <c r="A3" s="48" t="s">
        <v>8</v>
      </c>
      <c r="B3" s="47"/>
      <c r="C3" s="188"/>
      <c r="D3" s="188"/>
      <c r="E3" s="188"/>
      <c r="F3" s="188"/>
      <c r="G3" s="189"/>
    </row>
    <row r="4" spans="1:7" ht="24.95" customHeight="1" x14ac:dyDescent="0.2">
      <c r="A4" s="48" t="s">
        <v>9</v>
      </c>
      <c r="B4" s="47"/>
      <c r="C4" s="188"/>
      <c r="D4" s="188"/>
      <c r="E4" s="188"/>
      <c r="F4" s="188"/>
      <c r="G4" s="189"/>
    </row>
    <row r="5" spans="1:7" x14ac:dyDescent="0.2">
      <c r="B5" s="4"/>
      <c r="C5" s="5"/>
      <c r="D5" s="6"/>
    </row>
  </sheetData>
  <sheetProtection algorithmName="SHA-512" hashValue="z7R3q2dxTQbU545ZR0tqoiOicZ/JUGs2qoEERWkzC9wrLkwGrgsQtCRgtgdaJ6k5+2S2eY9mJYNUP8P1gDg5fA==" saltValue="205Yty6jIfZgzfhfnTNHnQ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46</vt:i4>
      </vt:variant>
    </vt:vector>
  </HeadingPairs>
  <TitlesOfParts>
    <vt:vector size="48" baseType="lpstr">
      <vt:lpstr>Stavba - souhrnná rekapitulace</vt:lpstr>
      <vt:lpstr>VzorPolozky</vt:lpstr>
      <vt:lpstr>'Stavba - souhrnná rekapitulace'!CelkemDPHVypocet</vt:lpstr>
      <vt:lpstr>CenaCelkem</vt:lpstr>
      <vt:lpstr>CenaCelkemBezDPH</vt:lpstr>
      <vt:lpstr>'Stavba - souhrnná rekapitulace'!CenaCelkemVypocet</vt:lpstr>
      <vt:lpstr>cisloobjektu</vt:lpstr>
      <vt:lpstr>'Stavba - souhrnná rekapitulace'!CisloStavby</vt:lpstr>
      <vt:lpstr>CisloStavebnihoRozpoctu</vt:lpstr>
      <vt:lpstr>dadresa</vt:lpstr>
      <vt:lpstr>'Stavba - souhrnná rekapitulace'!DIČ</vt:lpstr>
      <vt:lpstr>dmisto</vt:lpstr>
      <vt:lpstr>DPHSni</vt:lpstr>
      <vt:lpstr>DPHZakl</vt:lpstr>
      <vt:lpstr>'Stavba - souhrnná rekapitulace'!dpsc</vt:lpstr>
      <vt:lpstr>'Stavba - souhrnná rekapitulace'!IČO</vt:lpstr>
      <vt:lpstr>Mena</vt:lpstr>
      <vt:lpstr>MistoStavby</vt:lpstr>
      <vt:lpstr>nazevobjektu</vt:lpstr>
      <vt:lpstr>'Stavba - souhrnná rekapitulace'!NazevStavby</vt:lpstr>
      <vt:lpstr>NazevStavebnihoRozpoctu</vt:lpstr>
      <vt:lpstr>oadresa</vt:lpstr>
      <vt:lpstr>'Stavba - souhrnná rekapitulace'!Objednatel</vt:lpstr>
      <vt:lpstr>'Stavba - souhrnná rekapitulace'!Objekt</vt:lpstr>
      <vt:lpstr>'Stavba - souhrnná rekapitulace'!Oblast_tisku</vt:lpstr>
      <vt:lpstr>'Stavba - souhrnná rekapitulace'!odic</vt:lpstr>
      <vt:lpstr>'Stavba - souhrnná rekapitulace'!oico</vt:lpstr>
      <vt:lpstr>'Stavba - souhrnná rekapitulace'!omisto</vt:lpstr>
      <vt:lpstr>'Stavba - souhrnná rekapitulace'!onazev</vt:lpstr>
      <vt:lpstr>'Stavba - souhrnná rekapitulace'!opsc</vt:lpstr>
      <vt:lpstr>padresa</vt:lpstr>
      <vt:lpstr>pdic</vt:lpstr>
      <vt:lpstr>pico</vt:lpstr>
      <vt:lpstr>pmisto</vt:lpstr>
      <vt:lpstr>PoptavkaID</vt:lpstr>
      <vt:lpstr>pPSC</vt:lpstr>
      <vt:lpstr>Projektant</vt:lpstr>
      <vt:lpstr>'Stavba - souhrnná rekapitulace'!SazbaDPH1</vt:lpstr>
      <vt:lpstr>'Stavba - souhrnná rekapitulace'!SazbaDPH2</vt:lpstr>
      <vt:lpstr>Vypracoval</vt:lpstr>
      <vt:lpstr>ZakladDPHSni</vt:lpstr>
      <vt:lpstr>'Stavba - souhrnná rekapitulace'!ZakladDPHSniVypocet</vt:lpstr>
      <vt:lpstr>ZakladDPHZakl</vt:lpstr>
      <vt:lpstr>'Stavba - souhrnná rekapitulace'!ZakladDPHZaklVypocet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Rozpoctylbc</dc:creator>
  <cp:lastModifiedBy>Rozpoctylbc</cp:lastModifiedBy>
  <cp:lastPrinted>2019-03-19T12:27:02Z</cp:lastPrinted>
  <dcterms:created xsi:type="dcterms:W3CDTF">2009-04-08T07:15:50Z</dcterms:created>
  <dcterms:modified xsi:type="dcterms:W3CDTF">2021-04-19T11:08:16Z</dcterms:modified>
</cp:coreProperties>
</file>